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2" sheetId="2" r:id="rId1"/>
    <sheet name="Hoja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2" l="1"/>
  <c r="L46" i="2"/>
  <c r="K46" i="2"/>
  <c r="C48" i="2"/>
  <c r="D44" i="2"/>
  <c r="E40" i="2"/>
  <c r="C40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C7" i="2"/>
  <c r="E48" i="2" l="1"/>
  <c r="L31" i="2" l="1"/>
  <c r="L32" i="2"/>
  <c r="L33" i="2"/>
  <c r="L48" i="2" l="1"/>
  <c r="I53" i="2" l="1"/>
  <c r="K48" i="2"/>
  <c r="L11" i="2"/>
  <c r="M11" i="2" l="1"/>
  <c r="B40" i="2" s="1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M12" i="2" l="1"/>
  <c r="B44" i="2" s="1"/>
  <c r="F44" i="2" s="1"/>
</calcChain>
</file>

<file path=xl/sharedStrings.xml><?xml version="1.0" encoding="utf-8"?>
<sst xmlns="http://schemas.openxmlformats.org/spreadsheetml/2006/main" count="85" uniqueCount="72">
  <si>
    <t>Observaciones:</t>
  </si>
  <si>
    <t>Código de muestra</t>
  </si>
  <si>
    <t>Peso 1</t>
  </si>
  <si>
    <t>Peso 2</t>
  </si>
  <si>
    <t>Peso 3</t>
  </si>
  <si>
    <t>Peso 4</t>
  </si>
  <si>
    <t>Peso 5</t>
  </si>
  <si>
    <t>Peso 0</t>
  </si>
  <si>
    <t>Resultado (mg /L)</t>
  </si>
  <si>
    <t>Criterio</t>
  </si>
  <si>
    <t>Residuos (mg)</t>
  </si>
  <si>
    <t>N°</t>
  </si>
  <si>
    <t>MCC</t>
  </si>
  <si>
    <t>Método:</t>
  </si>
  <si>
    <t xml:space="preserve">Referencia normativa : </t>
  </si>
  <si>
    <t>Analista :</t>
  </si>
  <si>
    <t xml:space="preserve">Reviso: </t>
  </si>
  <si>
    <t xml:space="preserve">Equipos: </t>
  </si>
  <si>
    <t xml:space="preserve">Reactivos: </t>
  </si>
  <si>
    <r>
      <rPr>
        <b/>
        <sz val="9"/>
        <color theme="1"/>
        <rFont val="Arial"/>
        <family val="2"/>
      </rPr>
      <t>Versión:</t>
    </r>
    <r>
      <rPr>
        <sz val="9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01</t>
    </r>
  </si>
  <si>
    <r>
      <rPr>
        <b/>
        <sz val="9"/>
        <color theme="1"/>
        <rFont val="Arial"/>
        <family val="2"/>
      </rPr>
      <t>Pagina</t>
    </r>
    <r>
      <rPr>
        <sz val="9"/>
        <color theme="1"/>
        <rFont val="Arial"/>
        <family val="2"/>
      </rPr>
      <t>:</t>
    </r>
    <r>
      <rPr>
        <i/>
        <sz val="9"/>
        <color theme="1"/>
        <rFont val="Arial"/>
        <family val="2"/>
      </rPr>
      <t xml:space="preserve"> 1 de 1</t>
    </r>
  </si>
  <si>
    <t xml:space="preserve">PROCESO DE GESTIÓN DE APOYO A LA ACADEMIA </t>
  </si>
  <si>
    <t>Fecha:</t>
  </si>
  <si>
    <t xml:space="preserve">Resultado </t>
  </si>
  <si>
    <t>Estado</t>
  </si>
  <si>
    <t>Blanco (BK)</t>
  </si>
  <si>
    <t>Blanco Fortificado (BF)</t>
  </si>
  <si>
    <t>BF</t>
  </si>
  <si>
    <t>Resultado</t>
  </si>
  <si>
    <t>Valor real</t>
  </si>
  <si>
    <t>% Recuperación</t>
  </si>
  <si>
    <t>RPD</t>
  </si>
  <si>
    <t xml:space="preserve">Criterio </t>
  </si>
  <si>
    <t xml:space="preserve">Estado </t>
  </si>
  <si>
    <t>MFL</t>
  </si>
  <si>
    <t>%R = (((conc. MFL x (volumen de estadar a adicionar + volumen de muestra) -(concentración de muestra x volumen de muestra))/((concentración del estándar x volumen de estadar)))*100</t>
  </si>
  <si>
    <t>Concentración MFL (mg/L)</t>
  </si>
  <si>
    <t>Volumen de la muestra (mL):</t>
  </si>
  <si>
    <t>Porcentaje de recuperación (%R):</t>
  </si>
  <si>
    <t>Matriz fortificada de laboratorio (MFL) y Duplicado de matriz fortificado de laboratorio (DMFL)</t>
  </si>
  <si>
    <t>DMFL</t>
  </si>
  <si>
    <t>Blanco de laboratorio (Bk)</t>
  </si>
  <si>
    <t>Bk</t>
  </si>
  <si>
    <t>Blanco fortificado de laboratorio (BFL)</t>
  </si>
  <si>
    <t xml:space="preserve">Duplicado </t>
  </si>
  <si>
    <t>Concentración de la muestra (mg/L):</t>
  </si>
  <si>
    <t>Muestra</t>
  </si>
  <si>
    <t>Duplicado</t>
  </si>
  <si>
    <t xml:space="preserve">Referencia </t>
  </si>
  <si>
    <t>Sólidos Totales</t>
  </si>
  <si>
    <t>SM 2540 B</t>
  </si>
  <si>
    <t xml:space="preserve">Sólidos Disueltos Totales </t>
  </si>
  <si>
    <t>SM 2540 C</t>
  </si>
  <si>
    <t xml:space="preserve">Sólidos Suspendidos Totales </t>
  </si>
  <si>
    <t>SM 2540 D</t>
  </si>
  <si>
    <t xml:space="preserve">Grasas y Aceites </t>
  </si>
  <si>
    <t>SM 5520 B</t>
  </si>
  <si>
    <t xml:space="preserve">Hidrocarbulos </t>
  </si>
  <si>
    <t>SM 5520 B, F</t>
  </si>
  <si>
    <t>Peso final (g)</t>
  </si>
  <si>
    <t>X</t>
  </si>
  <si>
    <t>Volumen (mL)</t>
  </si>
  <si>
    <t>80 - 120 %</t>
  </si>
  <si>
    <t>&lt;½MCC</t>
  </si>
  <si>
    <t>≤ 10 %</t>
  </si>
  <si>
    <t>Concentración de estándar (mg/L):</t>
  </si>
  <si>
    <t xml:space="preserve">Precisión matriz fortificada de laboratorio </t>
  </si>
  <si>
    <t>Volumen de estándar adicionado (mL):</t>
  </si>
  <si>
    <t>RESULTADO ANÁLISIS DE GRAVIMETRÍA</t>
  </si>
  <si>
    <r>
      <rPr>
        <b/>
        <sz val="9"/>
        <color theme="1"/>
        <rFont val="Arial"/>
        <family val="2"/>
      </rPr>
      <t>Código:</t>
    </r>
    <r>
      <rPr>
        <sz val="9"/>
        <color theme="1"/>
        <rFont val="Arial"/>
        <family val="2"/>
      </rPr>
      <t xml:space="preserve"> FO-GAA-331</t>
    </r>
  </si>
  <si>
    <r>
      <rPr>
        <b/>
        <sz val="9"/>
        <color theme="1"/>
        <rFont val="Arial"/>
        <family val="2"/>
      </rPr>
      <t>Fecha de aprobación</t>
    </r>
    <r>
      <rPr>
        <sz val="9"/>
        <color theme="1"/>
        <rFont val="Arial"/>
        <family val="2"/>
      </rPr>
      <t xml:space="preserve">: </t>
    </r>
    <r>
      <rPr>
        <i/>
        <sz val="9"/>
        <color theme="1"/>
        <rFont val="Arial"/>
        <family val="2"/>
      </rPr>
      <t>19/06/2025</t>
    </r>
  </si>
  <si>
    <t>CONTROL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</si>
</sst>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00"/>
    <numFmt numFmtId="165" formatCode=";;;"/>
    <numFmt numFmtId="166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BDBD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" fillId="2" borderId="12" xfId="0" applyFont="1" applyFill="1" applyBorder="1"/>
    <xf numFmtId="2" fontId="2" fillId="2" borderId="1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2" xfId="0" applyFont="1" applyFill="1" applyBorder="1" applyAlignment="1"/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10" xfId="0" applyFont="1" applyFill="1" applyBorder="1"/>
    <xf numFmtId="0" fontId="2" fillId="2" borderId="0" xfId="0" applyFont="1" applyFill="1" applyBorder="1" applyAlignment="1"/>
    <xf numFmtId="0" fontId="2" fillId="2" borderId="0" xfId="0" applyFont="1" applyFill="1" applyAlignme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7" fillId="2" borderId="0" xfId="0" applyFont="1" applyFill="1"/>
    <xf numFmtId="0" fontId="3" fillId="2" borderId="12" xfId="0" applyFont="1" applyFill="1" applyBorder="1"/>
    <xf numFmtId="0" fontId="3" fillId="2" borderId="9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0" xfId="0" applyBorder="1"/>
    <xf numFmtId="2" fontId="2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166" fontId="0" fillId="0" borderId="12" xfId="1" applyNumberFormat="1" applyFont="1" applyBorder="1"/>
    <xf numFmtId="0" fontId="3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/>
    </xf>
    <xf numFmtId="14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protection locked="0"/>
    </xf>
    <xf numFmtId="0" fontId="2" fillId="2" borderId="7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Alignment="1">
      <alignment horizontal="center"/>
    </xf>
    <xf numFmtId="165" fontId="2" fillId="2" borderId="12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AB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428727</xdr:colOff>
      <xdr:row>2</xdr:row>
      <xdr:rowOff>133592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844" y="0"/>
          <a:ext cx="1260000" cy="526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="110" zoomScaleNormal="80" zoomScaleSheetLayoutView="110" workbookViewId="0">
      <selection activeCell="D2" sqref="D2:M2"/>
    </sheetView>
  </sheetViews>
  <sheetFormatPr baseColWidth="10" defaultRowHeight="12" x14ac:dyDescent="0.2"/>
  <cols>
    <col min="1" max="1" width="9.85546875" style="3" customWidth="1"/>
    <col min="2" max="2" width="12.42578125" style="6" bestFit="1" customWidth="1"/>
    <col min="3" max="3" width="11.42578125" style="6"/>
    <col min="4" max="4" width="14.7109375" style="6" customWidth="1"/>
    <col min="5" max="10" width="11.42578125" style="6"/>
    <col min="11" max="11" width="13.85546875" style="6" customWidth="1"/>
    <col min="12" max="12" width="14.140625" style="6" customWidth="1"/>
    <col min="13" max="13" width="18.7109375" style="6" customWidth="1"/>
    <col min="14" max="16384" width="11.42578125" style="6"/>
  </cols>
  <sheetData>
    <row r="1" spans="1:13" ht="15.75" x14ac:dyDescent="0.25">
      <c r="A1" s="17"/>
      <c r="B1" s="4"/>
      <c r="C1" s="5"/>
      <c r="D1" s="70" t="s">
        <v>21</v>
      </c>
      <c r="E1" s="70"/>
      <c r="F1" s="70"/>
      <c r="G1" s="70"/>
      <c r="H1" s="70"/>
      <c r="I1" s="70"/>
      <c r="J1" s="70"/>
      <c r="K1" s="70"/>
      <c r="L1" s="70"/>
      <c r="M1" s="70"/>
    </row>
    <row r="2" spans="1:13" ht="15" customHeight="1" x14ac:dyDescent="0.2">
      <c r="A2" s="18"/>
      <c r="B2" s="7"/>
      <c r="C2" s="8"/>
      <c r="D2" s="71" t="s">
        <v>68</v>
      </c>
      <c r="E2" s="71"/>
      <c r="F2" s="71"/>
      <c r="G2" s="71"/>
      <c r="H2" s="71"/>
      <c r="I2" s="71"/>
      <c r="J2" s="71"/>
      <c r="K2" s="71"/>
      <c r="L2" s="71"/>
      <c r="M2" s="71"/>
    </row>
    <row r="3" spans="1:13" x14ac:dyDescent="0.2">
      <c r="A3" s="19"/>
      <c r="B3" s="9"/>
      <c r="C3" s="10"/>
      <c r="D3" s="13" t="s">
        <v>69</v>
      </c>
      <c r="E3" s="20"/>
      <c r="F3" s="72" t="s">
        <v>19</v>
      </c>
      <c r="G3" s="72"/>
      <c r="H3" s="72" t="s">
        <v>70</v>
      </c>
      <c r="I3" s="72"/>
      <c r="J3" s="72"/>
      <c r="K3" s="72"/>
      <c r="L3" s="72"/>
      <c r="M3" s="21" t="s">
        <v>20</v>
      </c>
    </row>
    <row r="5" spans="1:13" x14ac:dyDescent="0.2">
      <c r="A5" s="61" t="s">
        <v>13</v>
      </c>
      <c r="B5" s="62"/>
      <c r="C5" s="76"/>
      <c r="D5" s="77"/>
      <c r="E5" s="77"/>
      <c r="F5" s="77"/>
      <c r="G5" s="78"/>
      <c r="H5" s="37" t="s">
        <v>17</v>
      </c>
      <c r="I5" s="73"/>
      <c r="J5" s="74"/>
      <c r="K5" s="74"/>
      <c r="L5" s="74"/>
      <c r="M5" s="75"/>
    </row>
    <row r="6" spans="1:13" x14ac:dyDescent="0.2">
      <c r="A6" s="61" t="s">
        <v>22</v>
      </c>
      <c r="B6" s="62"/>
      <c r="C6" s="49"/>
      <c r="D6" s="50"/>
      <c r="E6" s="50"/>
      <c r="F6" s="50"/>
      <c r="G6" s="51"/>
      <c r="H6" s="37" t="s">
        <v>18</v>
      </c>
      <c r="I6" s="73"/>
      <c r="J6" s="74"/>
      <c r="K6" s="74"/>
      <c r="L6" s="74"/>
      <c r="M6" s="75"/>
    </row>
    <row r="7" spans="1:13" x14ac:dyDescent="0.2">
      <c r="A7" s="38" t="s">
        <v>14</v>
      </c>
      <c r="B7" s="23"/>
      <c r="C7" s="80" t="str">
        <f>IFERROR(VLOOKUP(C5,Hoja1!$A$2:$C$7,2,FALSE)," ")</f>
        <v xml:space="preserve"> </v>
      </c>
      <c r="D7" s="80"/>
      <c r="E7" s="80"/>
      <c r="F7" s="80"/>
      <c r="G7" s="80"/>
      <c r="H7" s="67"/>
      <c r="I7" s="68"/>
      <c r="J7" s="68"/>
      <c r="K7" s="68"/>
      <c r="L7" s="68"/>
      <c r="M7" s="69"/>
    </row>
    <row r="10" spans="1:13" x14ac:dyDescent="0.2">
      <c r="A10" s="47" t="s">
        <v>11</v>
      </c>
      <c r="B10" s="81" t="s">
        <v>1</v>
      </c>
      <c r="C10" s="82"/>
      <c r="D10" s="47" t="s">
        <v>61</v>
      </c>
      <c r="E10" s="47" t="s">
        <v>7</v>
      </c>
      <c r="F10" s="47" t="s">
        <v>2</v>
      </c>
      <c r="G10" s="47" t="s">
        <v>3</v>
      </c>
      <c r="H10" s="47" t="s">
        <v>4</v>
      </c>
      <c r="I10" s="47" t="s">
        <v>5</v>
      </c>
      <c r="J10" s="47" t="s">
        <v>6</v>
      </c>
      <c r="K10" s="47" t="s">
        <v>59</v>
      </c>
      <c r="L10" s="48" t="s">
        <v>10</v>
      </c>
      <c r="M10" s="48" t="s">
        <v>8</v>
      </c>
    </row>
    <row r="11" spans="1:13" ht="15" x14ac:dyDescent="0.25">
      <c r="A11" s="11" t="s">
        <v>60</v>
      </c>
      <c r="B11" s="65" t="s">
        <v>25</v>
      </c>
      <c r="C11" s="66"/>
      <c r="D11" s="52"/>
      <c r="E11" s="53"/>
      <c r="F11" s="53"/>
      <c r="G11" s="53"/>
      <c r="H11" s="53"/>
      <c r="I11" s="53"/>
      <c r="J11" s="53"/>
      <c r="K11" s="53"/>
      <c r="L11" s="46">
        <f>(K11-E11)*1000</f>
        <v>0</v>
      </c>
      <c r="M11" s="14" t="str">
        <f>IFERROR(L11*1000/D11, "")</f>
        <v/>
      </c>
    </row>
    <row r="12" spans="1:13" ht="15" x14ac:dyDescent="0.25">
      <c r="A12" s="11" t="s">
        <v>60</v>
      </c>
      <c r="B12" s="65" t="s">
        <v>26</v>
      </c>
      <c r="C12" s="66"/>
      <c r="D12" s="52"/>
      <c r="E12" s="53"/>
      <c r="F12" s="53"/>
      <c r="G12" s="53"/>
      <c r="H12" s="53"/>
      <c r="I12" s="53"/>
      <c r="J12" s="53"/>
      <c r="K12" s="53"/>
      <c r="L12" s="46">
        <f t="shared" ref="L12:L30" si="0">(K12-E12)*1000</f>
        <v>0</v>
      </c>
      <c r="M12" s="14" t="str">
        <f t="shared" ref="M12:M33" si="1">IFERROR(L12*1000/D12, "")</f>
        <v/>
      </c>
    </row>
    <row r="13" spans="1:13" ht="15" x14ac:dyDescent="0.25">
      <c r="A13" s="11">
        <v>1</v>
      </c>
      <c r="B13" s="63"/>
      <c r="C13" s="64"/>
      <c r="D13" s="52"/>
      <c r="E13" s="53"/>
      <c r="F13" s="53"/>
      <c r="G13" s="53"/>
      <c r="H13" s="53"/>
      <c r="I13" s="53"/>
      <c r="J13" s="53"/>
      <c r="K13" s="53"/>
      <c r="L13" s="46">
        <f t="shared" si="0"/>
        <v>0</v>
      </c>
      <c r="M13" s="14" t="str">
        <f t="shared" si="1"/>
        <v/>
      </c>
    </row>
    <row r="14" spans="1:13" ht="15" x14ac:dyDescent="0.25">
      <c r="A14" s="11">
        <v>2</v>
      </c>
      <c r="B14" s="63"/>
      <c r="C14" s="64"/>
      <c r="D14" s="52"/>
      <c r="E14" s="53"/>
      <c r="F14" s="53"/>
      <c r="G14" s="53"/>
      <c r="H14" s="53"/>
      <c r="I14" s="53"/>
      <c r="J14" s="53"/>
      <c r="K14" s="53"/>
      <c r="L14" s="46">
        <f t="shared" si="0"/>
        <v>0</v>
      </c>
      <c r="M14" s="14" t="str">
        <f t="shared" si="1"/>
        <v/>
      </c>
    </row>
    <row r="15" spans="1:13" ht="15" x14ac:dyDescent="0.25">
      <c r="A15" s="11">
        <v>3</v>
      </c>
      <c r="B15" s="63"/>
      <c r="C15" s="64"/>
      <c r="D15" s="52"/>
      <c r="E15" s="53"/>
      <c r="F15" s="53"/>
      <c r="G15" s="53"/>
      <c r="H15" s="53"/>
      <c r="I15" s="53"/>
      <c r="J15" s="53"/>
      <c r="K15" s="53"/>
      <c r="L15" s="46">
        <f t="shared" si="0"/>
        <v>0</v>
      </c>
      <c r="M15" s="14" t="str">
        <f t="shared" si="1"/>
        <v/>
      </c>
    </row>
    <row r="16" spans="1:13" ht="15" x14ac:dyDescent="0.25">
      <c r="A16" s="11">
        <v>4</v>
      </c>
      <c r="B16" s="63"/>
      <c r="C16" s="64"/>
      <c r="D16" s="52"/>
      <c r="E16" s="53"/>
      <c r="F16" s="53"/>
      <c r="G16" s="53"/>
      <c r="H16" s="53"/>
      <c r="I16" s="53"/>
      <c r="J16" s="53"/>
      <c r="K16" s="53"/>
      <c r="L16" s="46">
        <f t="shared" si="0"/>
        <v>0</v>
      </c>
      <c r="M16" s="14" t="str">
        <f t="shared" si="1"/>
        <v/>
      </c>
    </row>
    <row r="17" spans="1:13" ht="15" x14ac:dyDescent="0.25">
      <c r="A17" s="11">
        <v>5</v>
      </c>
      <c r="B17" s="63"/>
      <c r="C17" s="64"/>
      <c r="D17" s="52"/>
      <c r="E17" s="53"/>
      <c r="F17" s="53"/>
      <c r="G17" s="53"/>
      <c r="H17" s="53"/>
      <c r="I17" s="53"/>
      <c r="J17" s="53"/>
      <c r="K17" s="53"/>
      <c r="L17" s="46">
        <f t="shared" si="0"/>
        <v>0</v>
      </c>
      <c r="M17" s="14" t="str">
        <f t="shared" si="1"/>
        <v/>
      </c>
    </row>
    <row r="18" spans="1:13" ht="15" x14ac:dyDescent="0.25">
      <c r="A18" s="11">
        <v>6</v>
      </c>
      <c r="B18" s="63"/>
      <c r="C18" s="64"/>
      <c r="D18" s="52"/>
      <c r="E18" s="53"/>
      <c r="F18" s="53"/>
      <c r="G18" s="53"/>
      <c r="H18" s="53"/>
      <c r="I18" s="53"/>
      <c r="J18" s="53"/>
      <c r="K18" s="53"/>
      <c r="L18" s="46">
        <f t="shared" si="0"/>
        <v>0</v>
      </c>
      <c r="M18" s="14" t="str">
        <f t="shared" si="1"/>
        <v/>
      </c>
    </row>
    <row r="19" spans="1:13" ht="15" x14ac:dyDescent="0.25">
      <c r="A19" s="11">
        <v>7</v>
      </c>
      <c r="B19" s="63"/>
      <c r="C19" s="64"/>
      <c r="D19" s="52"/>
      <c r="E19" s="53"/>
      <c r="F19" s="53"/>
      <c r="G19" s="53"/>
      <c r="H19" s="53"/>
      <c r="I19" s="53"/>
      <c r="J19" s="53"/>
      <c r="K19" s="53"/>
      <c r="L19" s="46">
        <f t="shared" si="0"/>
        <v>0</v>
      </c>
      <c r="M19" s="14" t="str">
        <f t="shared" si="1"/>
        <v/>
      </c>
    </row>
    <row r="20" spans="1:13" ht="15" x14ac:dyDescent="0.25">
      <c r="A20" s="11">
        <v>8</v>
      </c>
      <c r="B20" s="63"/>
      <c r="C20" s="64"/>
      <c r="D20" s="52"/>
      <c r="E20" s="53"/>
      <c r="F20" s="53"/>
      <c r="G20" s="53"/>
      <c r="H20" s="53"/>
      <c r="I20" s="53"/>
      <c r="J20" s="53"/>
      <c r="K20" s="53"/>
      <c r="L20" s="46">
        <f t="shared" si="0"/>
        <v>0</v>
      </c>
      <c r="M20" s="14" t="str">
        <f t="shared" si="1"/>
        <v/>
      </c>
    </row>
    <row r="21" spans="1:13" ht="15" x14ac:dyDescent="0.25">
      <c r="A21" s="11">
        <v>9</v>
      </c>
      <c r="B21" s="63"/>
      <c r="C21" s="64"/>
      <c r="D21" s="52"/>
      <c r="E21" s="53"/>
      <c r="F21" s="53"/>
      <c r="G21" s="53"/>
      <c r="H21" s="53"/>
      <c r="I21" s="53"/>
      <c r="J21" s="53"/>
      <c r="K21" s="53"/>
      <c r="L21" s="46">
        <f t="shared" si="0"/>
        <v>0</v>
      </c>
      <c r="M21" s="14" t="str">
        <f t="shared" si="1"/>
        <v/>
      </c>
    </row>
    <row r="22" spans="1:13" ht="15" x14ac:dyDescent="0.25">
      <c r="A22" s="11">
        <v>10</v>
      </c>
      <c r="B22" s="63"/>
      <c r="C22" s="64"/>
      <c r="D22" s="52"/>
      <c r="E22" s="53"/>
      <c r="F22" s="53"/>
      <c r="G22" s="53"/>
      <c r="H22" s="53"/>
      <c r="I22" s="53"/>
      <c r="J22" s="53"/>
      <c r="K22" s="53"/>
      <c r="L22" s="46">
        <f t="shared" si="0"/>
        <v>0</v>
      </c>
      <c r="M22" s="14" t="str">
        <f t="shared" si="1"/>
        <v/>
      </c>
    </row>
    <row r="23" spans="1:13" ht="15" x14ac:dyDescent="0.25">
      <c r="A23" s="11">
        <v>11</v>
      </c>
      <c r="B23" s="63"/>
      <c r="C23" s="64"/>
      <c r="D23" s="52"/>
      <c r="E23" s="53"/>
      <c r="F23" s="53"/>
      <c r="G23" s="53"/>
      <c r="H23" s="53"/>
      <c r="I23" s="53"/>
      <c r="J23" s="53"/>
      <c r="K23" s="53"/>
      <c r="L23" s="46">
        <f t="shared" si="0"/>
        <v>0</v>
      </c>
      <c r="M23" s="14" t="str">
        <f t="shared" si="1"/>
        <v/>
      </c>
    </row>
    <row r="24" spans="1:13" ht="15" x14ac:dyDescent="0.25">
      <c r="A24" s="11">
        <v>12</v>
      </c>
      <c r="B24" s="63"/>
      <c r="C24" s="64"/>
      <c r="D24" s="52"/>
      <c r="E24" s="53"/>
      <c r="F24" s="53"/>
      <c r="G24" s="53"/>
      <c r="H24" s="53"/>
      <c r="I24" s="53"/>
      <c r="J24" s="53"/>
      <c r="K24" s="53"/>
      <c r="L24" s="46">
        <f t="shared" si="0"/>
        <v>0</v>
      </c>
      <c r="M24" s="14" t="str">
        <f t="shared" si="1"/>
        <v/>
      </c>
    </row>
    <row r="25" spans="1:13" ht="15" x14ac:dyDescent="0.25">
      <c r="A25" s="11">
        <v>13</v>
      </c>
      <c r="B25" s="63"/>
      <c r="C25" s="64"/>
      <c r="D25" s="52"/>
      <c r="E25" s="53"/>
      <c r="F25" s="53"/>
      <c r="G25" s="53"/>
      <c r="H25" s="53"/>
      <c r="I25" s="53"/>
      <c r="J25" s="53"/>
      <c r="K25" s="53"/>
      <c r="L25" s="46">
        <f t="shared" si="0"/>
        <v>0</v>
      </c>
      <c r="M25" s="14" t="str">
        <f t="shared" si="1"/>
        <v/>
      </c>
    </row>
    <row r="26" spans="1:13" ht="15" x14ac:dyDescent="0.25">
      <c r="A26" s="11">
        <v>14</v>
      </c>
      <c r="B26" s="63"/>
      <c r="C26" s="64"/>
      <c r="D26" s="52"/>
      <c r="E26" s="53"/>
      <c r="F26" s="53"/>
      <c r="G26" s="53"/>
      <c r="H26" s="53"/>
      <c r="I26" s="53"/>
      <c r="J26" s="53"/>
      <c r="K26" s="53"/>
      <c r="L26" s="46">
        <f t="shared" si="0"/>
        <v>0</v>
      </c>
      <c r="M26" s="14" t="str">
        <f t="shared" si="1"/>
        <v/>
      </c>
    </row>
    <row r="27" spans="1:13" ht="15" x14ac:dyDescent="0.25">
      <c r="A27" s="11">
        <v>15</v>
      </c>
      <c r="B27" s="63"/>
      <c r="C27" s="64"/>
      <c r="D27" s="52"/>
      <c r="E27" s="53"/>
      <c r="F27" s="53"/>
      <c r="G27" s="53"/>
      <c r="H27" s="53"/>
      <c r="I27" s="53"/>
      <c r="J27" s="53"/>
      <c r="K27" s="53"/>
      <c r="L27" s="46">
        <f t="shared" si="0"/>
        <v>0</v>
      </c>
      <c r="M27" s="14" t="str">
        <f t="shared" si="1"/>
        <v/>
      </c>
    </row>
    <row r="28" spans="1:13" ht="15" x14ac:dyDescent="0.25">
      <c r="A28" s="11">
        <v>16</v>
      </c>
      <c r="B28" s="63"/>
      <c r="C28" s="64"/>
      <c r="D28" s="52"/>
      <c r="E28" s="53"/>
      <c r="F28" s="53"/>
      <c r="G28" s="53"/>
      <c r="H28" s="53"/>
      <c r="I28" s="53"/>
      <c r="J28" s="53"/>
      <c r="K28" s="53"/>
      <c r="L28" s="46">
        <f t="shared" si="0"/>
        <v>0</v>
      </c>
      <c r="M28" s="14" t="str">
        <f t="shared" si="1"/>
        <v/>
      </c>
    </row>
    <row r="29" spans="1:13" ht="15" x14ac:dyDescent="0.25">
      <c r="A29" s="11">
        <v>17</v>
      </c>
      <c r="B29" s="63"/>
      <c r="C29" s="64"/>
      <c r="D29" s="52"/>
      <c r="E29" s="53"/>
      <c r="F29" s="53"/>
      <c r="G29" s="53"/>
      <c r="H29" s="53"/>
      <c r="I29" s="53"/>
      <c r="J29" s="53"/>
      <c r="K29" s="53"/>
      <c r="L29" s="46">
        <f t="shared" si="0"/>
        <v>0</v>
      </c>
      <c r="M29" s="14" t="str">
        <f t="shared" si="1"/>
        <v/>
      </c>
    </row>
    <row r="30" spans="1:13" ht="15" x14ac:dyDescent="0.25">
      <c r="A30" s="11">
        <v>18</v>
      </c>
      <c r="B30" s="63"/>
      <c r="C30" s="64"/>
      <c r="D30" s="52"/>
      <c r="E30" s="53"/>
      <c r="F30" s="53"/>
      <c r="G30" s="53"/>
      <c r="H30" s="53"/>
      <c r="I30" s="53"/>
      <c r="J30" s="53"/>
      <c r="K30" s="53"/>
      <c r="L30" s="46">
        <f t="shared" si="0"/>
        <v>0</v>
      </c>
      <c r="M30" s="14" t="str">
        <f t="shared" si="1"/>
        <v/>
      </c>
    </row>
    <row r="31" spans="1:13" ht="15" x14ac:dyDescent="0.25">
      <c r="A31" s="11">
        <v>19</v>
      </c>
      <c r="B31" s="63"/>
      <c r="C31" s="64"/>
      <c r="D31" s="52"/>
      <c r="E31" s="53"/>
      <c r="F31" s="53"/>
      <c r="G31" s="53"/>
      <c r="H31" s="53"/>
      <c r="I31" s="53"/>
      <c r="J31" s="53"/>
      <c r="K31" s="53"/>
      <c r="L31" s="46">
        <f t="shared" ref="L31:L33" si="2">(K31-E31)*1000</f>
        <v>0</v>
      </c>
      <c r="M31" s="14" t="str">
        <f t="shared" si="1"/>
        <v/>
      </c>
    </row>
    <row r="32" spans="1:13" ht="15" x14ac:dyDescent="0.25">
      <c r="A32" s="11">
        <v>20</v>
      </c>
      <c r="B32" s="63"/>
      <c r="C32" s="64"/>
      <c r="D32" s="52"/>
      <c r="E32" s="53"/>
      <c r="F32" s="53"/>
      <c r="G32" s="53"/>
      <c r="H32" s="53"/>
      <c r="I32" s="53"/>
      <c r="J32" s="53"/>
      <c r="K32" s="53"/>
      <c r="L32" s="46">
        <f t="shared" si="2"/>
        <v>0</v>
      </c>
      <c r="M32" s="14" t="str">
        <f t="shared" si="1"/>
        <v/>
      </c>
    </row>
    <row r="33" spans="1:13" ht="15" x14ac:dyDescent="0.25">
      <c r="A33" s="11">
        <v>21</v>
      </c>
      <c r="B33" s="63"/>
      <c r="C33" s="64"/>
      <c r="D33" s="52"/>
      <c r="E33" s="53"/>
      <c r="F33" s="53"/>
      <c r="G33" s="53"/>
      <c r="H33" s="53"/>
      <c r="I33" s="53"/>
      <c r="J33" s="53"/>
      <c r="K33" s="53"/>
      <c r="L33" s="46">
        <f t="shared" si="2"/>
        <v>0</v>
      </c>
      <c r="M33" s="14" t="str">
        <f t="shared" si="1"/>
        <v/>
      </c>
    </row>
    <row r="34" spans="1:13" ht="15" x14ac:dyDescent="0.25">
      <c r="A34" s="29"/>
      <c r="B34" s="29"/>
      <c r="C34" s="29"/>
      <c r="D34" s="7"/>
      <c r="E34" s="7"/>
      <c r="F34" s="7"/>
      <c r="G34" s="7"/>
      <c r="H34" s="7"/>
      <c r="I34" s="7"/>
      <c r="J34" s="7"/>
      <c r="K34" s="7"/>
      <c r="L34" s="42"/>
      <c r="M34" s="43"/>
    </row>
    <row r="35" spans="1:13" ht="15" customHeight="1" x14ac:dyDescent="0.2">
      <c r="A35" s="24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</row>
    <row r="36" spans="1:13" ht="15" x14ac:dyDescent="0.25">
      <c r="A36" s="79" t="s">
        <v>71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</row>
    <row r="37" spans="1:13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x14ac:dyDescent="0.2">
      <c r="A38" s="30" t="s">
        <v>41</v>
      </c>
      <c r="B38" s="15"/>
      <c r="C38" s="15"/>
      <c r="D38" s="15"/>
      <c r="E38" s="15"/>
      <c r="F38" s="15"/>
      <c r="G38" s="15"/>
      <c r="H38" s="31" t="s">
        <v>39</v>
      </c>
      <c r="I38" s="27"/>
      <c r="J38" s="27"/>
      <c r="K38" s="27"/>
      <c r="L38" s="27"/>
      <c r="M38" s="27"/>
    </row>
    <row r="39" spans="1:13" x14ac:dyDescent="0.2">
      <c r="A39" s="11"/>
      <c r="B39" s="12" t="s">
        <v>23</v>
      </c>
      <c r="C39" s="12" t="s">
        <v>12</v>
      </c>
      <c r="D39" s="12" t="s">
        <v>9</v>
      </c>
      <c r="E39" s="12" t="s">
        <v>24</v>
      </c>
      <c r="F39" s="16"/>
      <c r="G39" s="7"/>
      <c r="H39" s="15"/>
      <c r="K39" s="26"/>
      <c r="L39" s="26"/>
    </row>
    <row r="40" spans="1:13" ht="15" x14ac:dyDescent="0.25">
      <c r="A40" s="22" t="s">
        <v>42</v>
      </c>
      <c r="B40" s="54" t="str">
        <f>M11</f>
        <v/>
      </c>
      <c r="C40" s="11" t="str">
        <f>IFERROR(VLOOKUP(C5,Hoja1!A3:C7,3,FALSE),"")</f>
        <v/>
      </c>
      <c r="D40" s="11" t="s">
        <v>63</v>
      </c>
      <c r="E40" s="45" t="str">
        <f>IFERROR(IF(B40&lt;(C40/2)," Cumple", " No cumple"),"")</f>
        <v/>
      </c>
      <c r="G40" s="7"/>
      <c r="H40" s="15"/>
      <c r="K40" s="12" t="s">
        <v>34</v>
      </c>
      <c r="L40" s="12" t="s">
        <v>40</v>
      </c>
    </row>
    <row r="41" spans="1:13" x14ac:dyDescent="0.2">
      <c r="A41" s="28"/>
      <c r="B41" s="28"/>
      <c r="C41" s="7"/>
      <c r="D41" s="7"/>
      <c r="E41" s="7"/>
      <c r="G41" s="7"/>
      <c r="H41" s="35" t="s">
        <v>36</v>
      </c>
      <c r="I41" s="25"/>
      <c r="J41" s="25"/>
      <c r="K41" s="56"/>
      <c r="L41" s="56"/>
    </row>
    <row r="42" spans="1:13" x14ac:dyDescent="0.2">
      <c r="A42" s="32" t="s">
        <v>43</v>
      </c>
      <c r="B42" s="28"/>
      <c r="C42" s="7"/>
      <c r="D42" s="7"/>
      <c r="E42" s="7"/>
      <c r="G42" s="7"/>
      <c r="H42" s="35" t="s">
        <v>67</v>
      </c>
      <c r="I42" s="25"/>
      <c r="J42" s="25"/>
      <c r="K42" s="56"/>
      <c r="L42" s="56"/>
    </row>
    <row r="43" spans="1:13" x14ac:dyDescent="0.2">
      <c r="A43" s="13"/>
      <c r="B43" s="12" t="s">
        <v>28</v>
      </c>
      <c r="C43" s="12" t="s">
        <v>29</v>
      </c>
      <c r="D43" s="12" t="s">
        <v>30</v>
      </c>
      <c r="E43" s="12" t="s">
        <v>9</v>
      </c>
      <c r="F43" s="12" t="s">
        <v>24</v>
      </c>
      <c r="G43" s="7"/>
      <c r="H43" s="35" t="s">
        <v>37</v>
      </c>
      <c r="I43" s="25"/>
      <c r="J43" s="25"/>
      <c r="K43" s="56"/>
      <c r="L43" s="56"/>
    </row>
    <row r="44" spans="1:13" x14ac:dyDescent="0.2">
      <c r="A44" s="13" t="s">
        <v>27</v>
      </c>
      <c r="B44" s="54" t="str">
        <f>M12</f>
        <v/>
      </c>
      <c r="C44" s="55"/>
      <c r="D44" s="11" t="str">
        <f>IFERROR(B44/C44*100,"")</f>
        <v/>
      </c>
      <c r="E44" s="11" t="s">
        <v>62</v>
      </c>
      <c r="F44" s="11" t="str">
        <f>IF(D44&lt;80," No cumple",IF(D44&gt;120," No cumple"," Cumple"))</f>
        <v xml:space="preserve"> No cumple</v>
      </c>
      <c r="G44" s="7"/>
      <c r="H44" s="35" t="s">
        <v>45</v>
      </c>
      <c r="I44" s="25"/>
      <c r="J44" s="25"/>
      <c r="K44" s="56"/>
      <c r="L44" s="56"/>
    </row>
    <row r="45" spans="1:13" x14ac:dyDescent="0.2">
      <c r="A45" s="7"/>
      <c r="B45" s="7"/>
      <c r="C45" s="7"/>
      <c r="D45" s="7"/>
      <c r="E45" s="7"/>
      <c r="F45" s="7"/>
      <c r="H45" s="35" t="s">
        <v>65</v>
      </c>
      <c r="I45" s="25"/>
      <c r="J45" s="25"/>
      <c r="K45" s="56"/>
      <c r="L45" s="56"/>
    </row>
    <row r="46" spans="1:13" x14ac:dyDescent="0.2">
      <c r="A46" s="16" t="s">
        <v>44</v>
      </c>
      <c r="H46" s="36" t="s">
        <v>38</v>
      </c>
      <c r="I46" s="9"/>
      <c r="J46" s="9"/>
      <c r="K46" s="56" t="str">
        <f>IFERROR(((K41*(K42+K43)-(K44*K43))/((K45*K42)))*100,"")</f>
        <v/>
      </c>
      <c r="L46" s="56" t="str">
        <f>IFERROR(((L41*(L42+L43)-(L44*L43))/((L45*L42)))*100,"")</f>
        <v/>
      </c>
    </row>
    <row r="47" spans="1:13" x14ac:dyDescent="0.2">
      <c r="A47" s="12" t="s">
        <v>46</v>
      </c>
      <c r="B47" s="12" t="s">
        <v>47</v>
      </c>
      <c r="C47" s="12" t="s">
        <v>31</v>
      </c>
      <c r="D47" s="12" t="s">
        <v>32</v>
      </c>
      <c r="E47" s="12" t="s">
        <v>33</v>
      </c>
      <c r="F47" s="29"/>
      <c r="H47" s="35" t="s">
        <v>32</v>
      </c>
      <c r="I47" s="25"/>
      <c r="J47" s="25"/>
      <c r="K47" s="11" t="s">
        <v>62</v>
      </c>
      <c r="L47" s="11" t="s">
        <v>62</v>
      </c>
    </row>
    <row r="48" spans="1:13" x14ac:dyDescent="0.2">
      <c r="A48" s="14"/>
      <c r="B48" s="54"/>
      <c r="C48" s="52" t="str">
        <f>IFERROR(ABS(A48-B48)*200/AVERAGE(A48:B48),"")</f>
        <v/>
      </c>
      <c r="D48" s="11" t="s">
        <v>64</v>
      </c>
      <c r="E48" s="11" t="str">
        <f>IF(C48&lt;=10, "Cumple", "No cumple")</f>
        <v>No cumple</v>
      </c>
      <c r="F48" s="7"/>
      <c r="H48" s="35" t="s">
        <v>33</v>
      </c>
      <c r="I48" s="25"/>
      <c r="J48" s="25"/>
      <c r="K48" s="11" t="str">
        <f>IF(K46&lt;80, "No cumple", IF(K46&gt;120,"No cumple","Cumple"))</f>
        <v>No cumple</v>
      </c>
      <c r="L48" s="13" t="str">
        <f>IF(L46&lt;80, "No cumple", IF(L46&gt;120,"No cumple","Cumple"))</f>
        <v>No cumple</v>
      </c>
    </row>
    <row r="49" spans="1:13" x14ac:dyDescent="0.2">
      <c r="A49" s="15"/>
    </row>
    <row r="50" spans="1:13" x14ac:dyDescent="0.2">
      <c r="H50" s="32" t="s">
        <v>66</v>
      </c>
      <c r="I50" s="7"/>
      <c r="J50" s="7"/>
    </row>
    <row r="51" spans="1:13" x14ac:dyDescent="0.2">
      <c r="A51" s="6"/>
      <c r="H51" s="34" t="s">
        <v>31</v>
      </c>
      <c r="I51" s="65" t="str">
        <f>IFERROR(ABS(K46-L46/AVERAGE(K46:L46)*100),"")</f>
        <v/>
      </c>
      <c r="J51" s="66"/>
    </row>
    <row r="52" spans="1:13" x14ac:dyDescent="0.2">
      <c r="H52" s="34" t="s">
        <v>32</v>
      </c>
      <c r="I52" s="65" t="s">
        <v>64</v>
      </c>
      <c r="J52" s="66"/>
    </row>
    <row r="53" spans="1:13" x14ac:dyDescent="0.2">
      <c r="A53" s="24"/>
      <c r="H53" s="34" t="s">
        <v>33</v>
      </c>
      <c r="I53" s="65" t="str">
        <f>IF(I51&lt;=10,"Cumple","No cumple")</f>
        <v>No cumple</v>
      </c>
      <c r="J53" s="66"/>
    </row>
    <row r="54" spans="1:13" x14ac:dyDescent="0.2">
      <c r="A54" s="15"/>
      <c r="H54" s="7"/>
      <c r="I54" s="29"/>
      <c r="J54" s="29"/>
    </row>
    <row r="55" spans="1:13" x14ac:dyDescent="0.2">
      <c r="A55" s="6" t="s">
        <v>0</v>
      </c>
      <c r="C55" s="57"/>
      <c r="D55" s="57"/>
      <c r="E55" s="57"/>
      <c r="F55" s="57"/>
      <c r="G55" s="57"/>
      <c r="H55" s="57"/>
      <c r="I55" s="57"/>
      <c r="J55" s="57"/>
      <c r="K55" s="57"/>
      <c r="L55" s="57"/>
    </row>
    <row r="56" spans="1:13" x14ac:dyDescent="0.2">
      <c r="A56" s="59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7"/>
    </row>
    <row r="57" spans="1:13" x14ac:dyDescent="0.2">
      <c r="A57" s="60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7"/>
    </row>
    <row r="58" spans="1:13" x14ac:dyDescent="0.2">
      <c r="A58" s="60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7"/>
    </row>
    <row r="59" spans="1:13" x14ac:dyDescent="0.2">
      <c r="A59" s="60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7"/>
    </row>
    <row r="60" spans="1:13" x14ac:dyDescent="0.2">
      <c r="A60" s="59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7"/>
    </row>
    <row r="61" spans="1:13" x14ac:dyDescent="0.2">
      <c r="A61" s="24"/>
    </row>
    <row r="62" spans="1:13" x14ac:dyDescent="0.2">
      <c r="A62" s="24"/>
    </row>
    <row r="63" spans="1:13" x14ac:dyDescent="0.2">
      <c r="A63" s="15"/>
    </row>
    <row r="65" spans="1:11" x14ac:dyDescent="0.2">
      <c r="A65" s="6" t="s">
        <v>15</v>
      </c>
      <c r="B65" s="57"/>
      <c r="C65" s="57"/>
      <c r="D65" s="57"/>
      <c r="H65" s="6" t="s">
        <v>16</v>
      </c>
      <c r="I65" s="57"/>
      <c r="J65" s="57"/>
      <c r="K65" s="57"/>
    </row>
    <row r="67" spans="1:11" x14ac:dyDescent="0.2">
      <c r="A67" s="33" t="s">
        <v>35</v>
      </c>
    </row>
  </sheetData>
  <sheetProtection algorithmName="SHA-512" hashValue="V5bE/xWSnLEhnByKt5BA5YE/gbM4jZusAviuAKwL8TZZRFjZtM4tqtAbn51+BFOPy8dxYfa+jX9o5gZem/ZFDg==" saltValue="fO+qpIkK7OEf7CQdpoLmxg==" spinCount="100000" sheet="1" objects="1" scenarios="1"/>
  <mergeCells count="39">
    <mergeCell ref="I53:J53"/>
    <mergeCell ref="A36:M36"/>
    <mergeCell ref="I6:M6"/>
    <mergeCell ref="C7:G7"/>
    <mergeCell ref="B26:C26"/>
    <mergeCell ref="B27:C27"/>
    <mergeCell ref="B10:C10"/>
    <mergeCell ref="A6:B6"/>
    <mergeCell ref="B23:C23"/>
    <mergeCell ref="B24:C24"/>
    <mergeCell ref="B25:C25"/>
    <mergeCell ref="B31:C31"/>
    <mergeCell ref="B32:C32"/>
    <mergeCell ref="B20:C20"/>
    <mergeCell ref="B21:C21"/>
    <mergeCell ref="B22:C22"/>
    <mergeCell ref="I51:J51"/>
    <mergeCell ref="I52:J52"/>
    <mergeCell ref="B15:C15"/>
    <mergeCell ref="B16:C16"/>
    <mergeCell ref="B17:C17"/>
    <mergeCell ref="B18:C18"/>
    <mergeCell ref="B19:C19"/>
    <mergeCell ref="B33:C33"/>
    <mergeCell ref="H7:M7"/>
    <mergeCell ref="D1:M1"/>
    <mergeCell ref="D2:M2"/>
    <mergeCell ref="H3:L3"/>
    <mergeCell ref="F3:G3"/>
    <mergeCell ref="I5:M5"/>
    <mergeCell ref="C5:G5"/>
    <mergeCell ref="A5:B5"/>
    <mergeCell ref="B28:C28"/>
    <mergeCell ref="B29:C29"/>
    <mergeCell ref="B30:C30"/>
    <mergeCell ref="B11:C11"/>
    <mergeCell ref="B12:C12"/>
    <mergeCell ref="B13:C13"/>
    <mergeCell ref="B14:C14"/>
  </mergeCells>
  <pageMargins left="0.7" right="0.7" top="0.75" bottom="0.75" header="0.3" footer="0.3"/>
  <pageSetup scale="55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Hoja1!$A$3:$A$7</xm:f>
          </x14:formula1>
          <xm:sqref>C5:G5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8" sqref="A8"/>
    </sheetView>
  </sheetViews>
  <sheetFormatPr baseColWidth="10" defaultRowHeight="15" x14ac:dyDescent="0.25"/>
  <cols>
    <col min="1" max="1" width="36.28515625" customWidth="1"/>
    <col min="2" max="2" width="13.425781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39" t="s">
        <v>13</v>
      </c>
      <c r="B2" s="40" t="s">
        <v>48</v>
      </c>
      <c r="C2" s="41" t="s">
        <v>12</v>
      </c>
      <c r="D2" s="2"/>
      <c r="E2" s="2"/>
      <c r="F2" s="2"/>
    </row>
    <row r="3" spans="1:6" x14ac:dyDescent="0.25">
      <c r="A3" t="s">
        <v>49</v>
      </c>
      <c r="B3" t="s">
        <v>50</v>
      </c>
      <c r="C3" s="44">
        <v>12</v>
      </c>
    </row>
    <row r="4" spans="1:6" x14ac:dyDescent="0.25">
      <c r="A4" t="s">
        <v>51</v>
      </c>
      <c r="B4" t="s">
        <v>52</v>
      </c>
      <c r="C4" s="44">
        <v>12</v>
      </c>
    </row>
    <row r="5" spans="1:6" x14ac:dyDescent="0.25">
      <c r="A5" t="s">
        <v>53</v>
      </c>
      <c r="B5" t="s">
        <v>54</v>
      </c>
      <c r="C5" s="44">
        <v>17</v>
      </c>
    </row>
    <row r="6" spans="1:6" x14ac:dyDescent="0.25">
      <c r="A6" t="s">
        <v>55</v>
      </c>
      <c r="B6" t="s">
        <v>56</v>
      </c>
      <c r="C6" s="44">
        <v>6</v>
      </c>
    </row>
    <row r="7" spans="1:6" x14ac:dyDescent="0.25">
      <c r="A7" t="s">
        <v>57</v>
      </c>
      <c r="B7" t="s">
        <v>58</v>
      </c>
      <c r="C7" s="44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2025-06-20T15:52:32Z</dcterms:modified>
</cp:coreProperties>
</file>